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1535" activeTab="1"/>
  </bookViews>
  <sheets>
    <sheet name="Revised Pricing" sheetId="1" r:id="rId1"/>
    <sheet name="Wells Fargo Optimization Model" sheetId="2" r:id="rId2"/>
  </sheets>
  <calcPr calcId="145621"/>
</workbook>
</file>

<file path=xl/calcChain.xml><?xml version="1.0" encoding="utf-8"?>
<calcChain xmlns="http://schemas.openxmlformats.org/spreadsheetml/2006/main">
  <c r="Q20" i="2" l="1"/>
  <c r="U20" i="2" s="1"/>
  <c r="Q17" i="2"/>
  <c r="U17" i="2" s="1"/>
  <c r="Q14" i="2"/>
  <c r="U14" i="2" s="1"/>
  <c r="Q11" i="2"/>
  <c r="U11" i="2" s="1"/>
  <c r="F18" i="1"/>
  <c r="F22" i="1" s="1"/>
  <c r="D18" i="1"/>
  <c r="D22" i="1" s="1"/>
  <c r="F12" i="1"/>
  <c r="B12" i="1"/>
  <c r="B14" i="1" s="1"/>
  <c r="B18" i="1" s="1"/>
  <c r="B22" i="1" s="1"/>
  <c r="H11" i="1"/>
  <c r="H10" i="1"/>
  <c r="H12" i="1" s="1"/>
  <c r="H14" i="1" s="1"/>
  <c r="H18" i="1" s="1"/>
  <c r="H22" i="1" s="1"/>
  <c r="Y20" i="2" l="1"/>
  <c r="W20" i="2"/>
  <c r="Y11" i="2"/>
  <c r="W11" i="2"/>
  <c r="Y14" i="2"/>
  <c r="W14" i="2"/>
  <c r="Y17" i="2"/>
  <c r="W17" i="2"/>
</calcChain>
</file>

<file path=xl/comments1.xml><?xml version="1.0" encoding="utf-8"?>
<comments xmlns="http://schemas.openxmlformats.org/spreadsheetml/2006/main">
  <authors>
    <author>Derek M. Johnssen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Derek M. Johnssen:</t>
        </r>
        <r>
          <rPr>
            <sz val="9"/>
            <color indexed="81"/>
            <rFont val="Tahoma"/>
            <charset val="1"/>
          </rPr>
          <t xml:space="preserve">
Adjusted pursuant to amended pricing received  from Fifth Third Bank (corrected existing error in formula, prices did not change).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Derek M. Johnssen:</t>
        </r>
        <r>
          <rPr>
            <sz val="9"/>
            <color indexed="81"/>
            <rFont val="Tahoma"/>
            <family val="2"/>
          </rPr>
          <t xml:space="preserve">
Removed "Wholetail Lockbox Processing" base charges as this is not current functionality.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Derek M. Johnssen:</t>
        </r>
        <r>
          <rPr>
            <sz val="9"/>
            <color indexed="81"/>
            <rFont val="Tahoma"/>
            <family val="2"/>
          </rPr>
          <t xml:space="preserve">
Applied credit to general banking services fees</t>
        </r>
      </text>
    </comment>
  </commentList>
</comments>
</file>

<file path=xl/sharedStrings.xml><?xml version="1.0" encoding="utf-8"?>
<sst xmlns="http://schemas.openxmlformats.org/spreadsheetml/2006/main" count="142" uniqueCount="133">
  <si>
    <t>Collier County, Florida</t>
  </si>
  <si>
    <t>Estimate of Costs for Five Years of Banking Services</t>
  </si>
  <si>
    <t>Based on Monthly Estimated</t>
  </si>
  <si>
    <t xml:space="preserve">Activity Levels </t>
  </si>
  <si>
    <t xml:space="preserve">Fifth </t>
  </si>
  <si>
    <t>First</t>
  </si>
  <si>
    <t xml:space="preserve">Third </t>
  </si>
  <si>
    <t>Integrity</t>
  </si>
  <si>
    <t>Suntrust</t>
  </si>
  <si>
    <t>Wells</t>
  </si>
  <si>
    <t>Bank</t>
  </si>
  <si>
    <t>Bank*</t>
  </si>
  <si>
    <t>Bank**</t>
  </si>
  <si>
    <t>Fargo</t>
  </si>
  <si>
    <t>General Services</t>
  </si>
  <si>
    <t>Custodial Services</t>
  </si>
  <si>
    <t>Total Estimated Monthly Fee</t>
  </si>
  <si>
    <t>Five year cost of general services/cust.</t>
  </si>
  <si>
    <t>Less: Applicable Credit, if any</t>
  </si>
  <si>
    <t>Total net cost of general services/cust.</t>
  </si>
  <si>
    <t>Five year merchant processing fee</t>
  </si>
  <si>
    <t>Total Five Year Cost Estimate, net</t>
  </si>
  <si>
    <t xml:space="preserve">Cost of Supplies </t>
  </si>
  <si>
    <t>Free of Charge</t>
  </si>
  <si>
    <t>($2,500) credit***</t>
  </si>
  <si>
    <t>($10,000) credit***</t>
  </si>
  <si>
    <t>for supplies</t>
  </si>
  <si>
    <t xml:space="preserve">to be applied to </t>
  </si>
  <si>
    <t>analyzed charges and/or</t>
  </si>
  <si>
    <t>supplies</t>
  </si>
  <si>
    <t>Remote Scanners</t>
  </si>
  <si>
    <t>We currently own and operate</t>
  </si>
  <si>
    <t>24 would be provided at no</t>
  </si>
  <si>
    <t xml:space="preserve">Suntrust Image Delivery </t>
  </si>
  <si>
    <t xml:space="preserve">Wells Fargo Electronic Deposit </t>
  </si>
  <si>
    <t>three in Utilities environment;</t>
  </si>
  <si>
    <t>charge; so three replacements</t>
  </si>
  <si>
    <t xml:space="preserve">Services can perform; </t>
  </si>
  <si>
    <t>Service can perform;</t>
  </si>
  <si>
    <t>no other users at this time.</t>
  </si>
  <si>
    <t>and 21 to allocate to potential</t>
  </si>
  <si>
    <t>need scanner pricing</t>
  </si>
  <si>
    <t>Brand: Digital Chk Scan TS-240</t>
  </si>
  <si>
    <t>users.</t>
  </si>
  <si>
    <t>unless TS-240 compatible.</t>
  </si>
  <si>
    <t>Armored Car Service</t>
  </si>
  <si>
    <t>Brinks remains at current</t>
  </si>
  <si>
    <t>Courier is $1,694.00 per month</t>
  </si>
  <si>
    <t xml:space="preserve">Suntrust partners with </t>
  </si>
  <si>
    <t>No option; Brinks remains</t>
  </si>
  <si>
    <t>rates of $2,406.10 per</t>
  </si>
  <si>
    <t>at current service level</t>
  </si>
  <si>
    <t xml:space="preserve">Brinks; I did not find </t>
  </si>
  <si>
    <t>at current rate (May) of</t>
  </si>
  <si>
    <t>month (May 2014).</t>
  </si>
  <si>
    <t>if Dunbar is used.</t>
  </si>
  <si>
    <t>pricing.</t>
  </si>
  <si>
    <t>$2,406.10 per month.</t>
  </si>
  <si>
    <t>CPS (a "smart safe" solution)</t>
  </si>
  <si>
    <t xml:space="preserve">6 Smart Safes would be </t>
  </si>
  <si>
    <t xml:space="preserve">could take the place of some </t>
  </si>
  <si>
    <t xml:space="preserve">available free of charge and </t>
  </si>
  <si>
    <t>courier pickups; need</t>
  </si>
  <si>
    <t>could replace some courier</t>
  </si>
  <si>
    <t>to get CPS pricing.</t>
  </si>
  <si>
    <t>pickups.</t>
  </si>
  <si>
    <t>ATMs</t>
  </si>
  <si>
    <t xml:space="preserve">Two for free, no </t>
  </si>
  <si>
    <t>Two for free; share 25% of the</t>
  </si>
  <si>
    <t>No ATM pricing offered;</t>
  </si>
  <si>
    <t xml:space="preserve">Surcharge Free Option - </t>
  </si>
  <si>
    <t>surcharge sharing.</t>
  </si>
  <si>
    <t>surcharge profit; extra ATMs</t>
  </si>
  <si>
    <t>would be added post</t>
  </si>
  <si>
    <t xml:space="preserve">$750 per month per </t>
  </si>
  <si>
    <t>are $1,800 per month each.</t>
  </si>
  <si>
    <t>award.</t>
  </si>
  <si>
    <t xml:space="preserve">ATM; or $1,500.00 per month </t>
  </si>
  <si>
    <t>in current 2 ATM scenario.</t>
  </si>
  <si>
    <t xml:space="preserve">Full Service Option - </t>
  </si>
  <si>
    <t>$750 per month per ATM, less</t>
  </si>
  <si>
    <t>surcharges generated.</t>
  </si>
  <si>
    <t>* - One year without general services or custodial charges</t>
  </si>
  <si>
    <t>** - First three months free</t>
  </si>
  <si>
    <t>***-Charges for supplies was not noted as an exception</t>
  </si>
  <si>
    <t>Clerk's Banking Services Analysis</t>
  </si>
  <si>
    <t>Monthly</t>
  </si>
  <si>
    <t>Monthly Net</t>
  </si>
  <si>
    <t>Collier County</t>
  </si>
  <si>
    <t>Required</t>
  </si>
  <si>
    <t>Excess Balance Investment</t>
  </si>
  <si>
    <t xml:space="preserve">Excess </t>
  </si>
  <si>
    <t xml:space="preserve">Collier County </t>
  </si>
  <si>
    <t>Optimization</t>
  </si>
  <si>
    <t>Avg. Collected</t>
  </si>
  <si>
    <t>Account</t>
  </si>
  <si>
    <t>Monthly Cost</t>
  </si>
  <si>
    <t>Balances to Pay</t>
  </si>
  <si>
    <t>Rate (Index based on 6 mos.</t>
  </si>
  <si>
    <t>Balance</t>
  </si>
  <si>
    <t>Earnings (Mo.</t>
  </si>
  <si>
    <t>Investment</t>
  </si>
  <si>
    <t>Balances from</t>
  </si>
  <si>
    <t>Interest</t>
  </si>
  <si>
    <t>5 Year Cost of</t>
  </si>
  <si>
    <t>of Banking</t>
  </si>
  <si>
    <t>for Banking</t>
  </si>
  <si>
    <t>Excess Balances</t>
  </si>
  <si>
    <t>Bundled CDs</t>
  </si>
  <si>
    <t>Cost + Mo.</t>
  </si>
  <si>
    <t>Return Over 5</t>
  </si>
  <si>
    <t>RFP</t>
  </si>
  <si>
    <t>Vendors</t>
  </si>
  <si>
    <t>ECR</t>
  </si>
  <si>
    <t>ECR Index</t>
  </si>
  <si>
    <t>Rate</t>
  </si>
  <si>
    <t>Banking Services</t>
  </si>
  <si>
    <t>Services</t>
  </si>
  <si>
    <t>Service Costs</t>
  </si>
  <si>
    <t>for Investment</t>
  </si>
  <si>
    <t>FDIC Insured)</t>
  </si>
  <si>
    <t>Return</t>
  </si>
  <si>
    <t>Invest. Return)</t>
  </si>
  <si>
    <t>Years</t>
  </si>
  <si>
    <t>FIB</t>
  </si>
  <si>
    <t>N/A</t>
  </si>
  <si>
    <t>WF</t>
  </si>
  <si>
    <t>Better of TFF - 5bps</t>
  </si>
  <si>
    <t>or 40bps</t>
  </si>
  <si>
    <t>FT</t>
  </si>
  <si>
    <t>ST</t>
  </si>
  <si>
    <t>50 bps</t>
  </si>
  <si>
    <t>This analysis is an attempt to quantify the relative merits of maintaining a Earnings Credit Rate arrangement with Wells Fargo versus direct paying for service banking charges.  The method begins with an average collected balance figure of $117.7M, whose origin I am unsure of as the balance in the RFP (page 14) is less.  Column M is 1/60 of the total 5 year cost of general banking services.  Column O is the amount needed to generate column M at the rate in Column I, or Column E for those quoting an ECR.  Wells Fargo calcuated based upon a daily compounding and I simply divided Column M by Column I (or Column  E with an ECR) and annualized by multiplying by 12.   Column Q is the difference between the Avg. Collected Balance and the amount needed to pay for banking services.  Wells assumes an investment rate of .35% annual on surplus balances.  Column U is the result of multiplying Column Q by Column S and dividing by 12.  Column W sums the excess earnings and the monthly cost of banking services.  Column Y is 60 months of income based upon the result shown in Column U.  By this calculation FFIB optimizes investment income, mainly as a result of having the lowest fees.  Wells provides the second best option according to this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</si>
</sst>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0" applyNumberFormat="1"/>
    <xf numFmtId="43" fontId="0" fillId="0" borderId="1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3" fontId="0" fillId="0" borderId="0" xfId="0" applyNumberFormat="1"/>
    <xf numFmtId="44" fontId="1" fillId="0" borderId="3" xfId="0" applyNumberFormat="1" applyFont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center"/>
    </xf>
    <xf numFmtId="4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workbookViewId="0">
      <selection activeCell="K38" sqref="K38"/>
    </sheetView>
  </sheetViews>
  <sheetFormatPr defaultRowHeight="15" x14ac:dyDescent="0.25"/>
  <cols>
    <col min="1" max="1" width="35.140625" customWidth="1"/>
    <col min="2" max="2" width="28.42578125" customWidth="1"/>
    <col min="3" max="3" width="0.42578125" customWidth="1"/>
    <col min="4" max="4" width="28.42578125" customWidth="1"/>
    <col min="5" max="5" width="0.42578125" customWidth="1"/>
    <col min="6" max="6" width="24.85546875" customWidth="1"/>
    <col min="7" max="7" width="0.42578125" customWidth="1"/>
    <col min="8" max="8" width="28.5703125" customWidth="1"/>
    <col min="9" max="9" width="0.42578125" customWidth="1"/>
    <col min="10" max="10" width="15.140625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1" t="s">
        <v>3</v>
      </c>
    </row>
    <row r="6" spans="1:8" x14ac:dyDescent="0.25">
      <c r="B6" s="2" t="s">
        <v>4</v>
      </c>
      <c r="D6" s="2" t="s">
        <v>5</v>
      </c>
    </row>
    <row r="7" spans="1:8" x14ac:dyDescent="0.25">
      <c r="B7" s="2" t="s">
        <v>6</v>
      </c>
      <c r="D7" s="2" t="s">
        <v>7</v>
      </c>
      <c r="F7" s="2" t="s">
        <v>8</v>
      </c>
      <c r="H7" s="2" t="s">
        <v>9</v>
      </c>
    </row>
    <row r="8" spans="1:8" x14ac:dyDescent="0.25">
      <c r="B8" s="3" t="s">
        <v>10</v>
      </c>
      <c r="D8" s="3" t="s">
        <v>11</v>
      </c>
      <c r="F8" s="3" t="s">
        <v>12</v>
      </c>
      <c r="H8" s="3" t="s">
        <v>13</v>
      </c>
    </row>
    <row r="9" spans="1:8" ht="5.25" customHeight="1" x14ac:dyDescent="0.25">
      <c r="B9" s="2"/>
    </row>
    <row r="10" spans="1:8" x14ac:dyDescent="0.25">
      <c r="A10" t="s">
        <v>14</v>
      </c>
      <c r="B10" s="4">
        <v>16189.58</v>
      </c>
      <c r="F10" s="4">
        <v>28202.91</v>
      </c>
      <c r="H10" s="4">
        <f>17242.7+579.2+65+5+20+10+10+18.75+18.75</f>
        <v>17969.400000000001</v>
      </c>
    </row>
    <row r="11" spans="1:8" x14ac:dyDescent="0.25">
      <c r="A11" t="s">
        <v>15</v>
      </c>
      <c r="B11" s="5">
        <v>625</v>
      </c>
      <c r="F11" s="5">
        <v>5782.66</v>
      </c>
      <c r="H11" s="5">
        <f>1015.2+41.67+53.33</f>
        <v>1110.2</v>
      </c>
    </row>
    <row r="12" spans="1:8" ht="15.75" thickBot="1" x14ac:dyDescent="0.3">
      <c r="A12" t="s">
        <v>16</v>
      </c>
      <c r="B12" s="6">
        <f>SUM(B10:B11)</f>
        <v>16814.580000000002</v>
      </c>
      <c r="D12" s="7">
        <v>7500</v>
      </c>
      <c r="F12" s="6">
        <f>SUM(F10:F11)</f>
        <v>33985.57</v>
      </c>
      <c r="H12" s="6">
        <f>SUM(H10:H11)</f>
        <v>19079.600000000002</v>
      </c>
    </row>
    <row r="13" spans="1:8" ht="6" customHeight="1" thickTop="1" x14ac:dyDescent="0.25">
      <c r="B13" s="8"/>
      <c r="F13" s="8"/>
      <c r="H13" s="8"/>
    </row>
    <row r="14" spans="1:8" ht="15.75" thickBot="1" x14ac:dyDescent="0.3">
      <c r="A14" t="s">
        <v>17</v>
      </c>
      <c r="B14" s="7">
        <f>B12*60</f>
        <v>1008874.8</v>
      </c>
      <c r="D14" s="7">
        <v>360000</v>
      </c>
      <c r="F14" s="7">
        <v>1954525.47</v>
      </c>
      <c r="H14" s="7">
        <f>H12*60</f>
        <v>1144776.0000000002</v>
      </c>
    </row>
    <row r="15" spans="1:8" ht="9" customHeight="1" thickTop="1" x14ac:dyDescent="0.25"/>
    <row r="16" spans="1:8" ht="15" customHeight="1" x14ac:dyDescent="0.25">
      <c r="A16" t="s">
        <v>18</v>
      </c>
      <c r="B16" s="5">
        <v>0</v>
      </c>
      <c r="C16" s="8"/>
      <c r="D16" s="5">
        <v>0</v>
      </c>
      <c r="E16" s="8"/>
      <c r="F16" s="5">
        <v>0</v>
      </c>
      <c r="G16" s="8"/>
      <c r="H16" s="5">
        <v>-10000</v>
      </c>
    </row>
    <row r="17" spans="1:8" ht="9" customHeight="1" x14ac:dyDescent="0.25"/>
    <row r="18" spans="1:8" ht="13.5" customHeight="1" x14ac:dyDescent="0.25">
      <c r="A18" t="s">
        <v>19</v>
      </c>
      <c r="B18" s="4">
        <f>SUM(B14:B17)</f>
        <v>1008874.8</v>
      </c>
      <c r="D18" s="4">
        <f>SUM(D14:D17)</f>
        <v>360000</v>
      </c>
      <c r="F18" s="4">
        <f>SUM(F14:F17)</f>
        <v>1954525.47</v>
      </c>
      <c r="H18" s="4">
        <f>SUM(H14:H17)</f>
        <v>1134776.0000000002</v>
      </c>
    </row>
    <row r="19" spans="1:8" ht="9" customHeight="1" x14ac:dyDescent="0.25"/>
    <row r="20" spans="1:8" x14ac:dyDescent="0.25">
      <c r="A20" t="s">
        <v>20</v>
      </c>
      <c r="B20" s="5">
        <v>120000</v>
      </c>
      <c r="C20" s="8"/>
      <c r="D20" s="5">
        <v>120000</v>
      </c>
      <c r="E20" s="8"/>
      <c r="F20" s="5">
        <v>225000</v>
      </c>
      <c r="G20" s="8"/>
      <c r="H20" s="5">
        <v>138000</v>
      </c>
    </row>
    <row r="21" spans="1:8" ht="8.25" customHeight="1" x14ac:dyDescent="0.25"/>
    <row r="22" spans="1:8" ht="15.75" thickBot="1" x14ac:dyDescent="0.3">
      <c r="A22" s="1" t="s">
        <v>21</v>
      </c>
      <c r="B22" s="9">
        <f>SUM(B18:B21)</f>
        <v>1128874.8</v>
      </c>
      <c r="C22" s="1"/>
      <c r="D22" s="9">
        <f>SUM(D18:D21)</f>
        <v>480000</v>
      </c>
      <c r="E22" s="1"/>
      <c r="F22" s="9">
        <f>SUM(F18:F21)</f>
        <v>2179525.4699999997</v>
      </c>
      <c r="G22" s="1"/>
      <c r="H22" s="9">
        <f>SUM(H18:H21)</f>
        <v>1272776.0000000002</v>
      </c>
    </row>
    <row r="23" spans="1:8" ht="10.5" customHeight="1" thickTop="1" x14ac:dyDescent="0.25"/>
    <row r="24" spans="1:8" ht="15" customHeight="1" x14ac:dyDescent="0.25"/>
    <row r="25" spans="1:8" x14ac:dyDescent="0.25">
      <c r="A25" t="s">
        <v>22</v>
      </c>
      <c r="B25" s="10" t="s">
        <v>23</v>
      </c>
      <c r="C25" s="10"/>
      <c r="D25" s="10" t="s">
        <v>23</v>
      </c>
      <c r="E25" s="10"/>
      <c r="F25" s="10" t="s">
        <v>24</v>
      </c>
      <c r="G25" s="10"/>
      <c r="H25" s="10" t="s">
        <v>25</v>
      </c>
    </row>
    <row r="26" spans="1:8" x14ac:dyDescent="0.25">
      <c r="F26" s="10" t="s">
        <v>26</v>
      </c>
      <c r="H26" s="10" t="s">
        <v>27</v>
      </c>
    </row>
    <row r="27" spans="1:8" x14ac:dyDescent="0.25">
      <c r="H27" s="10" t="s">
        <v>28</v>
      </c>
    </row>
    <row r="28" spans="1:8" x14ac:dyDescent="0.25">
      <c r="H28" s="10" t="s">
        <v>29</v>
      </c>
    </row>
    <row r="29" spans="1:8" ht="6" customHeight="1" x14ac:dyDescent="0.25">
      <c r="H29" s="10"/>
    </row>
    <row r="30" spans="1:8" x14ac:dyDescent="0.25">
      <c r="A30" s="11" t="s">
        <v>30</v>
      </c>
      <c r="B30" s="12" t="s">
        <v>31</v>
      </c>
      <c r="C30" s="11"/>
      <c r="D30" s="12" t="s">
        <v>32</v>
      </c>
      <c r="E30" s="11"/>
      <c r="F30" s="12" t="s">
        <v>33</v>
      </c>
      <c r="G30" s="11"/>
      <c r="H30" s="12" t="s">
        <v>34</v>
      </c>
    </row>
    <row r="31" spans="1:8" x14ac:dyDescent="0.25">
      <c r="A31" s="11"/>
      <c r="B31" s="12" t="s">
        <v>35</v>
      </c>
      <c r="C31" s="11"/>
      <c r="D31" s="12" t="s">
        <v>36</v>
      </c>
      <c r="E31" s="11"/>
      <c r="F31" s="12" t="s">
        <v>37</v>
      </c>
      <c r="G31" s="11"/>
      <c r="H31" s="12" t="s">
        <v>38</v>
      </c>
    </row>
    <row r="32" spans="1:8" x14ac:dyDescent="0.25">
      <c r="A32" s="11"/>
      <c r="B32" s="12" t="s">
        <v>39</v>
      </c>
      <c r="C32" s="11"/>
      <c r="D32" s="12" t="s">
        <v>40</v>
      </c>
      <c r="E32" s="11"/>
      <c r="F32" s="12" t="s">
        <v>41</v>
      </c>
      <c r="G32" s="11"/>
      <c r="H32" s="12" t="s">
        <v>41</v>
      </c>
    </row>
    <row r="33" spans="1:8" x14ac:dyDescent="0.25">
      <c r="A33" s="11"/>
      <c r="B33" s="11" t="s">
        <v>42</v>
      </c>
      <c r="C33" s="11"/>
      <c r="D33" s="12" t="s">
        <v>43</v>
      </c>
      <c r="E33" s="11"/>
      <c r="F33" s="12" t="s">
        <v>44</v>
      </c>
      <c r="G33" s="11"/>
      <c r="H33" s="12" t="s">
        <v>44</v>
      </c>
    </row>
    <row r="34" spans="1:8" ht="6" customHeight="1" x14ac:dyDescent="0.25">
      <c r="H34" s="10"/>
    </row>
    <row r="35" spans="1:8" x14ac:dyDescent="0.25">
      <c r="A35" t="s">
        <v>45</v>
      </c>
      <c r="B35" s="10" t="s">
        <v>46</v>
      </c>
      <c r="D35" s="10" t="s">
        <v>47</v>
      </c>
      <c r="F35" s="10" t="s">
        <v>48</v>
      </c>
      <c r="H35" s="10" t="s">
        <v>49</v>
      </c>
    </row>
    <row r="36" spans="1:8" x14ac:dyDescent="0.25">
      <c r="B36" s="10" t="s">
        <v>50</v>
      </c>
      <c r="D36" s="10" t="s">
        <v>51</v>
      </c>
      <c r="F36" s="10" t="s">
        <v>52</v>
      </c>
      <c r="H36" s="10" t="s">
        <v>53</v>
      </c>
    </row>
    <row r="37" spans="1:8" x14ac:dyDescent="0.25">
      <c r="B37" s="13" t="s">
        <v>54</v>
      </c>
      <c r="D37" s="10" t="s">
        <v>55</v>
      </c>
      <c r="F37" s="10" t="s">
        <v>56</v>
      </c>
      <c r="H37" s="13" t="s">
        <v>57</v>
      </c>
    </row>
    <row r="38" spans="1:8" x14ac:dyDescent="0.25">
      <c r="B38" s="13" t="s">
        <v>58</v>
      </c>
      <c r="D38" s="10" t="s">
        <v>59</v>
      </c>
      <c r="F38" s="10"/>
      <c r="H38" s="13"/>
    </row>
    <row r="39" spans="1:8" x14ac:dyDescent="0.25">
      <c r="B39" s="13" t="s">
        <v>60</v>
      </c>
      <c r="D39" s="10" t="s">
        <v>61</v>
      </c>
      <c r="F39" s="10"/>
      <c r="H39" s="13"/>
    </row>
    <row r="40" spans="1:8" x14ac:dyDescent="0.25">
      <c r="B40" s="10" t="s">
        <v>62</v>
      </c>
      <c r="D40" s="10" t="s">
        <v>63</v>
      </c>
    </row>
    <row r="41" spans="1:8" x14ac:dyDescent="0.25">
      <c r="B41" s="10" t="s">
        <v>64</v>
      </c>
      <c r="D41" s="10" t="s">
        <v>65</v>
      </c>
    </row>
    <row r="42" spans="1:8" x14ac:dyDescent="0.25">
      <c r="B42" s="10"/>
    </row>
    <row r="43" spans="1:8" ht="6.75" customHeight="1" x14ac:dyDescent="0.25">
      <c r="B43" s="10"/>
    </row>
    <row r="44" spans="1:8" x14ac:dyDescent="0.25">
      <c r="A44" t="s">
        <v>66</v>
      </c>
      <c r="B44" s="10" t="s">
        <v>67</v>
      </c>
      <c r="D44" s="10" t="s">
        <v>68</v>
      </c>
      <c r="F44" s="10" t="s">
        <v>69</v>
      </c>
      <c r="H44" s="2" t="s">
        <v>70</v>
      </c>
    </row>
    <row r="45" spans="1:8" x14ac:dyDescent="0.25">
      <c r="B45" s="10" t="s">
        <v>71</v>
      </c>
      <c r="D45" s="10" t="s">
        <v>72</v>
      </c>
      <c r="F45" s="10" t="s">
        <v>73</v>
      </c>
      <c r="H45" s="10" t="s">
        <v>74</v>
      </c>
    </row>
    <row r="46" spans="1:8" x14ac:dyDescent="0.25">
      <c r="B46" s="10"/>
      <c r="D46" s="10" t="s">
        <v>75</v>
      </c>
      <c r="F46" s="10" t="s">
        <v>76</v>
      </c>
      <c r="H46" s="10" t="s">
        <v>77</v>
      </c>
    </row>
    <row r="47" spans="1:8" x14ac:dyDescent="0.25">
      <c r="B47" s="14"/>
      <c r="C47" s="15"/>
      <c r="D47" s="15"/>
      <c r="E47" s="15"/>
      <c r="F47" s="15"/>
      <c r="G47" s="15"/>
      <c r="H47" s="14" t="s">
        <v>78</v>
      </c>
    </row>
    <row r="48" spans="1:8" x14ac:dyDescent="0.25">
      <c r="B48" s="14"/>
      <c r="D48" s="15"/>
      <c r="F48" s="15"/>
      <c r="H48" s="16" t="s">
        <v>79</v>
      </c>
    </row>
    <row r="49" spans="1:8" x14ac:dyDescent="0.25">
      <c r="B49" s="14"/>
      <c r="D49" s="15"/>
      <c r="F49" s="15"/>
      <c r="H49" s="10" t="s">
        <v>80</v>
      </c>
    </row>
    <row r="50" spans="1:8" ht="15.75" customHeight="1" x14ac:dyDescent="0.25">
      <c r="B50" s="14"/>
      <c r="C50" s="15"/>
      <c r="D50" s="15"/>
      <c r="E50" s="15"/>
      <c r="F50" s="15"/>
      <c r="G50" s="15"/>
      <c r="H50" s="14" t="s">
        <v>81</v>
      </c>
    </row>
    <row r="51" spans="1:8" ht="15" customHeight="1" x14ac:dyDescent="0.25">
      <c r="B51" s="14"/>
      <c r="D51" s="15"/>
      <c r="F51" s="15"/>
      <c r="H51" s="14"/>
    </row>
    <row r="52" spans="1:8" x14ac:dyDescent="0.25">
      <c r="A52" s="17" t="s">
        <v>82</v>
      </c>
    </row>
    <row r="53" spans="1:8" x14ac:dyDescent="0.25">
      <c r="A53" s="17" t="s">
        <v>83</v>
      </c>
    </row>
    <row r="54" spans="1:8" x14ac:dyDescent="0.25">
      <c r="A54" s="17" t="s">
        <v>84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A20" sqref="A20"/>
    </sheetView>
  </sheetViews>
  <sheetFormatPr defaultRowHeight="15" x14ac:dyDescent="0.25"/>
  <cols>
    <col min="1" max="1" width="21.7109375" customWidth="1"/>
    <col min="2" max="2" width="0.42578125" customWidth="1"/>
    <col min="3" max="3" width="13.7109375" customWidth="1"/>
    <col min="4" max="4" width="0.42578125" customWidth="1"/>
    <col min="5" max="5" width="11.42578125" customWidth="1"/>
    <col min="6" max="6" width="0.42578125" customWidth="1"/>
    <col min="7" max="7" width="18" customWidth="1"/>
    <col min="8" max="8" width="0.42578125" customWidth="1"/>
    <col min="9" max="9" width="11.5703125" customWidth="1"/>
    <col min="10" max="10" width="0.28515625" customWidth="1"/>
    <col min="11" max="11" width="19.5703125" customWidth="1"/>
    <col min="12" max="12" width="0.42578125" customWidth="1"/>
    <col min="13" max="13" width="14.7109375" customWidth="1"/>
    <col min="14" max="14" width="0.42578125" customWidth="1"/>
    <col min="15" max="15" width="18.5703125" customWidth="1"/>
    <col min="16" max="16" width="0.42578125" customWidth="1"/>
    <col min="17" max="17" width="17.28515625" customWidth="1"/>
    <col min="18" max="18" width="0.42578125" customWidth="1"/>
    <col min="19" max="19" width="26.5703125" customWidth="1"/>
    <col min="20" max="20" width="0.28515625" customWidth="1"/>
    <col min="21" max="21" width="14.85546875" customWidth="1"/>
    <col min="22" max="22" width="0.42578125" customWidth="1"/>
    <col min="23" max="23" width="17.5703125" customWidth="1"/>
    <col min="24" max="24" width="0.28515625" customWidth="1"/>
    <col min="25" max="25" width="17.140625" customWidth="1"/>
  </cols>
  <sheetData>
    <row r="1" spans="1:25" x14ac:dyDescent="0.25">
      <c r="A1" s="1" t="s">
        <v>0</v>
      </c>
    </row>
    <row r="2" spans="1:25" x14ac:dyDescent="0.25">
      <c r="A2" s="1" t="s">
        <v>85</v>
      </c>
    </row>
    <row r="5" spans="1:25" x14ac:dyDescent="0.25">
      <c r="U5" s="2" t="s">
        <v>86</v>
      </c>
      <c r="W5" s="2" t="s">
        <v>87</v>
      </c>
    </row>
    <row r="6" spans="1:25" x14ac:dyDescent="0.25">
      <c r="A6" s="2" t="s">
        <v>88</v>
      </c>
      <c r="B6" s="1"/>
      <c r="C6" s="1"/>
      <c r="D6" s="1"/>
      <c r="E6" s="1"/>
      <c r="F6" s="1"/>
      <c r="G6" s="1"/>
      <c r="H6" s="1"/>
      <c r="I6" s="1"/>
      <c r="J6" s="1"/>
      <c r="L6" s="1"/>
      <c r="M6" s="1"/>
      <c r="N6" s="1"/>
      <c r="O6" s="2" t="s">
        <v>89</v>
      </c>
      <c r="P6" s="1"/>
      <c r="Q6" s="1"/>
      <c r="R6" s="1"/>
      <c r="S6" s="2" t="s">
        <v>90</v>
      </c>
      <c r="U6" s="2" t="s">
        <v>91</v>
      </c>
      <c r="W6" s="2" t="s">
        <v>92</v>
      </c>
      <c r="Y6" s="2" t="s">
        <v>93</v>
      </c>
    </row>
    <row r="7" spans="1:25" x14ac:dyDescent="0.25">
      <c r="A7" s="2" t="s">
        <v>94</v>
      </c>
      <c r="B7" s="1"/>
      <c r="C7" s="1"/>
      <c r="D7" s="1"/>
      <c r="E7" s="1"/>
      <c r="F7" s="1"/>
      <c r="G7" s="1"/>
      <c r="H7" s="1"/>
      <c r="I7" s="2" t="s">
        <v>95</v>
      </c>
      <c r="J7" s="1"/>
      <c r="L7" s="1"/>
      <c r="M7" s="2" t="s">
        <v>96</v>
      </c>
      <c r="N7" s="1"/>
      <c r="O7" s="2" t="s">
        <v>97</v>
      </c>
      <c r="P7" s="1"/>
      <c r="Q7" s="1"/>
      <c r="R7" s="1"/>
      <c r="S7" s="2" t="s">
        <v>98</v>
      </c>
      <c r="U7" s="2" t="s">
        <v>99</v>
      </c>
      <c r="W7" s="2" t="s">
        <v>100</v>
      </c>
      <c r="Y7" s="2" t="s">
        <v>101</v>
      </c>
    </row>
    <row r="8" spans="1:25" x14ac:dyDescent="0.25">
      <c r="A8" s="2" t="s">
        <v>102</v>
      </c>
      <c r="B8" s="1"/>
      <c r="C8" s="1"/>
      <c r="D8" s="1"/>
      <c r="E8" s="2" t="s">
        <v>95</v>
      </c>
      <c r="F8" s="1"/>
      <c r="G8" s="1"/>
      <c r="H8" s="1"/>
      <c r="I8" s="2" t="s">
        <v>103</v>
      </c>
      <c r="J8" s="1"/>
      <c r="K8" s="2" t="s">
        <v>104</v>
      </c>
      <c r="L8" s="1"/>
      <c r="M8" s="2" t="s">
        <v>105</v>
      </c>
      <c r="N8" s="1"/>
      <c r="O8" s="2" t="s">
        <v>106</v>
      </c>
      <c r="P8" s="1"/>
      <c r="Q8" s="2" t="s">
        <v>107</v>
      </c>
      <c r="R8" s="1"/>
      <c r="S8" s="18" t="s">
        <v>108</v>
      </c>
      <c r="U8" s="2" t="s">
        <v>101</v>
      </c>
      <c r="W8" s="2" t="s">
        <v>109</v>
      </c>
      <c r="Y8" s="2" t="s">
        <v>110</v>
      </c>
    </row>
    <row r="9" spans="1:25" x14ac:dyDescent="0.25">
      <c r="A9" s="3" t="s">
        <v>111</v>
      </c>
      <c r="B9" s="1"/>
      <c r="C9" s="3" t="s">
        <v>112</v>
      </c>
      <c r="D9" s="1"/>
      <c r="E9" s="3" t="s">
        <v>113</v>
      </c>
      <c r="F9" s="1"/>
      <c r="G9" s="3" t="s">
        <v>114</v>
      </c>
      <c r="H9" s="1"/>
      <c r="I9" s="3" t="s">
        <v>115</v>
      </c>
      <c r="J9" s="1"/>
      <c r="K9" s="3" t="s">
        <v>116</v>
      </c>
      <c r="L9" s="1"/>
      <c r="M9" s="3" t="s">
        <v>117</v>
      </c>
      <c r="N9" s="1"/>
      <c r="O9" s="3" t="s">
        <v>118</v>
      </c>
      <c r="P9" s="1"/>
      <c r="Q9" s="3" t="s">
        <v>119</v>
      </c>
      <c r="R9" s="1"/>
      <c r="S9" s="3" t="s">
        <v>120</v>
      </c>
      <c r="U9" s="3" t="s">
        <v>121</v>
      </c>
      <c r="W9" s="3" t="s">
        <v>122</v>
      </c>
      <c r="Y9" s="3" t="s">
        <v>123</v>
      </c>
    </row>
    <row r="11" spans="1:25" x14ac:dyDescent="0.25">
      <c r="A11" s="19">
        <v>117724015</v>
      </c>
      <c r="C11" t="s">
        <v>124</v>
      </c>
      <c r="E11" t="s">
        <v>125</v>
      </c>
      <c r="G11" t="s">
        <v>125</v>
      </c>
      <c r="I11" s="20">
        <v>2.5000000000000001E-3</v>
      </c>
      <c r="K11" s="19">
        <v>360000</v>
      </c>
      <c r="L11" s="19"/>
      <c r="M11" s="19">
        <v>6000</v>
      </c>
      <c r="O11" s="19">
        <v>28800000</v>
      </c>
      <c r="Q11" s="19">
        <f>+A11-O11</f>
        <v>88924015</v>
      </c>
      <c r="S11" s="20">
        <v>3.5000000000000001E-3</v>
      </c>
      <c r="U11" s="19">
        <f>(+Q11*0.0035)/12</f>
        <v>25936.171041666665</v>
      </c>
      <c r="W11" s="19">
        <f>+M11+U11</f>
        <v>31936.171041666665</v>
      </c>
      <c r="Y11" s="19">
        <f>+U11*60</f>
        <v>1556170.2625</v>
      </c>
    </row>
    <row r="12" spans="1:25" x14ac:dyDescent="0.25">
      <c r="A12" s="19"/>
      <c r="K12" s="19"/>
      <c r="L12" s="19"/>
      <c r="M12" s="19"/>
      <c r="O12" s="19"/>
    </row>
    <row r="13" spans="1:25" x14ac:dyDescent="0.25">
      <c r="K13" s="19"/>
      <c r="L13" s="19"/>
      <c r="M13" s="19"/>
      <c r="O13" s="19"/>
    </row>
    <row r="14" spans="1:25" x14ac:dyDescent="0.25">
      <c r="A14" s="19">
        <v>117724015</v>
      </c>
      <c r="C14" t="s">
        <v>126</v>
      </c>
      <c r="E14" s="20">
        <v>4.0000000000000001E-3</v>
      </c>
      <c r="G14" t="s">
        <v>127</v>
      </c>
      <c r="I14" s="20">
        <v>2E-3</v>
      </c>
      <c r="K14" s="19">
        <v>1134776</v>
      </c>
      <c r="L14" s="19"/>
      <c r="M14" s="19">
        <v>18913</v>
      </c>
      <c r="O14" s="19">
        <v>56739000</v>
      </c>
      <c r="Q14" s="19">
        <f>+A14-O14</f>
        <v>60985015</v>
      </c>
      <c r="S14" s="20">
        <v>3.5000000000000001E-3</v>
      </c>
      <c r="U14" s="19">
        <f>(+Q14*0.0035)/12</f>
        <v>17787.296041666665</v>
      </c>
      <c r="W14" s="19">
        <f>+M14+U14</f>
        <v>36700.296041666661</v>
      </c>
      <c r="Y14" s="19">
        <f>+U14*60</f>
        <v>1067237.7625</v>
      </c>
    </row>
    <row r="15" spans="1:25" x14ac:dyDescent="0.25">
      <c r="A15" s="19"/>
      <c r="G15" t="s">
        <v>128</v>
      </c>
      <c r="K15" s="19"/>
      <c r="L15" s="19"/>
      <c r="M15" s="19"/>
      <c r="O15" s="19"/>
    </row>
    <row r="16" spans="1:25" x14ac:dyDescent="0.25">
      <c r="K16" s="19"/>
      <c r="L16" s="19"/>
      <c r="M16" s="19"/>
      <c r="O16" s="19"/>
    </row>
    <row r="17" spans="1:25" x14ac:dyDescent="0.25">
      <c r="A17" s="19">
        <v>117724015</v>
      </c>
      <c r="C17" t="s">
        <v>129</v>
      </c>
      <c r="E17" t="s">
        <v>125</v>
      </c>
      <c r="G17" t="s">
        <v>125</v>
      </c>
      <c r="I17" s="20">
        <v>2.5000000000000001E-3</v>
      </c>
      <c r="K17" s="19">
        <v>1008875</v>
      </c>
      <c r="L17" s="19"/>
      <c r="M17" s="19">
        <v>16815</v>
      </c>
      <c r="O17" s="19">
        <v>80712000</v>
      </c>
      <c r="Q17" s="19">
        <f>+A17-O17</f>
        <v>37012015</v>
      </c>
      <c r="S17" s="20">
        <v>3.5000000000000001E-3</v>
      </c>
      <c r="U17" s="19">
        <f>(+Q17*0.0035)/12</f>
        <v>10795.171041666666</v>
      </c>
      <c r="W17" s="19">
        <f>+M17+U17</f>
        <v>27610.171041666668</v>
      </c>
      <c r="Y17" s="19">
        <f>+U17*60</f>
        <v>647710.26249999995</v>
      </c>
    </row>
    <row r="18" spans="1:25" x14ac:dyDescent="0.25">
      <c r="K18" s="19"/>
      <c r="L18" s="19"/>
      <c r="M18" s="19"/>
      <c r="O18" s="19"/>
    </row>
    <row r="19" spans="1:25" x14ac:dyDescent="0.25">
      <c r="K19" s="19"/>
      <c r="L19" s="19"/>
      <c r="M19" s="19"/>
      <c r="O19" s="19"/>
    </row>
    <row r="20" spans="1:25" x14ac:dyDescent="0.25">
      <c r="A20" s="19">
        <v>117724015</v>
      </c>
      <c r="C20" t="s">
        <v>130</v>
      </c>
      <c r="E20" s="20">
        <v>5.0000000000000001E-3</v>
      </c>
      <c r="G20" t="s">
        <v>131</v>
      </c>
      <c r="I20" s="20">
        <v>1.5E-3</v>
      </c>
      <c r="K20" s="19">
        <v>1954525</v>
      </c>
      <c r="L20" s="19"/>
      <c r="M20" s="19">
        <v>32575</v>
      </c>
      <c r="O20" s="19">
        <v>78180000</v>
      </c>
      <c r="Q20" s="19">
        <f>+A20-O20</f>
        <v>39544015</v>
      </c>
      <c r="S20" s="20">
        <v>3.5000000000000001E-3</v>
      </c>
      <c r="U20" s="19">
        <f>(+Q20*0.0035)/12</f>
        <v>11533.671041666666</v>
      </c>
      <c r="W20" s="19">
        <f>+M20+U20</f>
        <v>44108.671041666668</v>
      </c>
      <c r="Y20" s="19">
        <f>+U20*60</f>
        <v>692020.26249999995</v>
      </c>
    </row>
    <row r="25" spans="1:25" x14ac:dyDescent="0.25">
      <c r="A25" s="21" t="s">
        <v>132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">
    <mergeCell ref="A25:U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Revised Pricing</vt:lpstr>
      <vt:lpstr>Wells Fargo Optimization Model</vt:lpstr>
    </vt:vector>
  </TitlesOfParts>
  <Company>M.I.S.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M. Johnssen</dc:creator>
  <cp:lastModifiedBy>ABec</cp:lastModifiedBy>
  <dcterms:created xsi:type="dcterms:W3CDTF">2014-08-04T19:42:40Z</dcterms:created>
  <dcterms:modified xsi:type="dcterms:W3CDTF">2014-08-14T19:04:57Z</dcterms:modified>
</cp:coreProperties>
</file>